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TAKİP DOSYASI\GEREKLİ DOSYALAR\YOL RAPORLARI\YOL RAPORU 2025\NİSAN 2025\"/>
    </mc:Choice>
  </mc:AlternateContent>
  <xr:revisionPtr revIDLastSave="0" documentId="8_{4D68C13A-84E2-4E43-B7E1-B7C271A44BB0}" xr6:coauthVersionLast="47" xr6:coauthVersionMax="47" xr10:uidLastSave="{00000000-0000-0000-0000-000000000000}"/>
  <bookViews>
    <workbookView xWindow="-120" yWindow="-120" windowWidth="29040" windowHeight="1572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33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<sst xmlns="http://schemas.openxmlformats.org/spreadsheetml/2006/main" count="49" uniqueCount="43">
  <si>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</si>
  <si>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</si>
  <si>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</si>
  <si>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</si>
  <si>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</si>
  <si>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</si>
  <si>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</si>
  <si>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</si>
  <si>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</si>
  <si>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</si>
  <si>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</si>
  <si>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</si>
  <si>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</si>
  <si>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</si>
  <si>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</si>
  <si>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</si>
  <si>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</si>
  <si>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</si>
  <si>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</si>
  <si>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</si>
  <si>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</si>
  <si>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</si>
  <si>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</si>
  <si>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</si>
  <si>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</si>
  <si>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</si>
  <si>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</si>
  <si>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</si>
  <si>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</si>
  <si>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</si>
  <si>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</si>
  <si>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</si>
  <si>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</si>
  <si>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</si>
  <si>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</si>
  <si>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BAKİYE</t>
  </si>
  <si>
    <t>KONAKLAMA</t>
  </si>
  <si>
    <t>HGS</t>
  </si>
  <si>
    <t>HASAN YILDIRIM</t>
  </si>
  <si>
    <t>BAŞAK METAL</t>
  </si>
  <si>
    <t>ÖRAL DEMİR</t>
  </si>
  <si>
    <t>İSKENDERUN-ADIYAMAN SEFERİ</t>
  </si>
  <si>
    <t>42 FPH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</si>
</sst>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topLeftCell="A4" zoomScale="120" zoomScaleNormal="100" zoomScaleSheetLayoutView="120" workbookViewId="0">
      <selection activeCell="B22" sqref="B22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14062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6" t="s">
        <v>38</v>
      </c>
      <c r="C2" s="67"/>
      <c r="D2" s="2" t="s">
        <v>2</v>
      </c>
      <c r="E2" s="68" t="s">
        <v>41</v>
      </c>
      <c r="F2" s="68"/>
      <c r="G2" s="68"/>
      <c r="H2" s="68"/>
      <c r="I2" s="68"/>
      <c r="J2" s="68"/>
      <c r="K2" s="3" t="s">
        <v>3</v>
      </c>
      <c r="L2" s="4">
        <f ca="1">TODAY()</f>
        <v>45761</v>
      </c>
      <c r="M2" s="1"/>
      <c r="N2" s="1"/>
      <c r="O2" s="1"/>
      <c r="P2" s="1"/>
      <c r="Q2" s="1"/>
      <c r="R2" s="1"/>
    </row>
    <row r="3" spans="1:27" x14ac:dyDescent="0.25">
      <c r="A3" s="62" t="s">
        <v>4</v>
      </c>
      <c r="B3" s="62"/>
      <c r="C3" s="62"/>
      <c r="D3" s="62"/>
      <c r="E3" s="62"/>
      <c r="F3" s="6"/>
      <c r="G3" s="62" t="s">
        <v>5</v>
      </c>
      <c r="H3" s="62"/>
      <c r="I3" s="62"/>
      <c r="J3" s="62"/>
      <c r="K3" s="62"/>
      <c r="L3" s="62"/>
      <c r="M3" s="1"/>
      <c r="N3" s="1"/>
      <c r="O3" s="1"/>
      <c r="P3" s="1"/>
      <c r="Q3" s="1"/>
      <c r="R3" s="1"/>
    </row>
    <row r="4" spans="1:27" x14ac:dyDescent="0.25">
      <c r="A4" s="63" t="s">
        <v>6</v>
      </c>
      <c r="B4" s="64"/>
      <c r="C4" s="7" t="s">
        <v>7</v>
      </c>
      <c r="D4" s="7" t="s">
        <v>8</v>
      </c>
      <c r="E4" s="7" t="s">
        <v>35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60" t="s">
        <v>39</v>
      </c>
      <c r="B5" s="61"/>
      <c r="C5" s="48">
        <v>45758</v>
      </c>
      <c r="D5" s="11"/>
      <c r="E5" s="12">
        <v>192650</v>
      </c>
      <c r="F5" s="1"/>
      <c r="G5" s="13" t="str">
        <f t="shared" ref="G5" si="0">IF(A5="","",(A5))</f>
        <v>BAŞAK METAL</v>
      </c>
      <c r="H5" s="12"/>
      <c r="I5" s="12"/>
      <c r="J5" s="12"/>
      <c r="K5" s="12">
        <f>IF(G5="","",SUM(E5-H5-I5-J5))</f>
        <v>192650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60" t="s">
        <v>40</v>
      </c>
      <c r="B6" s="61"/>
      <c r="C6" s="48">
        <v>45758</v>
      </c>
      <c r="D6" s="11"/>
      <c r="E6" s="12">
        <v>71640</v>
      </c>
      <c r="F6" s="1"/>
      <c r="G6" s="13" t="str">
        <f>IF(A6="","",(A6))</f>
        <v>ÖRAL DEMİR</v>
      </c>
      <c r="H6" s="12"/>
      <c r="I6" s="12"/>
      <c r="J6" s="12"/>
      <c r="K6" s="12">
        <f t="shared" ref="K6:K19" si="1">IF(G6="","",SUM(E6-H6-I6-J6))</f>
        <v>71640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60"/>
      <c r="B7" s="61"/>
      <c r="C7" s="48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60"/>
      <c r="B8" s="61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60"/>
      <c r="B9" s="61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60"/>
      <c r="B10" s="61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60"/>
      <c r="B11" s="61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60"/>
      <c r="B12" s="61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60"/>
      <c r="B13" s="61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60"/>
      <c r="B14" s="61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60"/>
      <c r="B15" s="61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60"/>
      <c r="B16" s="61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60"/>
      <c r="B17" s="61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60"/>
      <c r="B18" s="61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60"/>
      <c r="B19" s="61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60"/>
      <c r="B20" s="61"/>
      <c r="C20" s="10"/>
      <c r="D20" s="11"/>
      <c r="E20" s="11"/>
      <c r="F20" s="1"/>
      <c r="G20" s="14" t="s">
        <v>15</v>
      </c>
      <c r="H20" s="15">
        <v>9616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60"/>
      <c r="B21" s="61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42</v>
      </c>
      <c r="C22" s="27"/>
      <c r="D22" s="16" t="s">
        <v>16</v>
      </c>
      <c r="E22" s="17">
        <f>SUM(E5:E21)</f>
        <v>264290</v>
      </c>
      <c r="F22" s="1"/>
      <c r="G22" s="16" t="s">
        <v>16</v>
      </c>
      <c r="H22" s="17"/>
      <c r="I22" s="17">
        <f>SUM(I5:I21)</f>
        <v>0</v>
      </c>
      <c r="J22" s="17">
        <f>SUM(J5:J21)</f>
        <v>0</v>
      </c>
      <c r="K22" s="17">
        <f>SUM(K5:K21)</f>
        <v>264290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2" t="s">
        <v>9</v>
      </c>
      <c r="B24" s="62"/>
      <c r="C24" s="5" t="s">
        <v>17</v>
      </c>
      <c r="D24" s="5" t="s">
        <v>18</v>
      </c>
      <c r="E24" s="5" t="s">
        <v>19</v>
      </c>
      <c r="F24" s="1"/>
      <c r="G24" s="62" t="s">
        <v>20</v>
      </c>
      <c r="H24" s="62"/>
      <c r="I24" s="62"/>
      <c r="J24" s="62"/>
      <c r="K24" s="62"/>
      <c r="L24" s="1"/>
      <c r="M24" s="1"/>
      <c r="N24" s="1"/>
      <c r="O24" s="1"/>
      <c r="P24" s="1"/>
      <c r="Q24" s="1"/>
      <c r="R24" s="1"/>
    </row>
    <row r="25" spans="1:18" x14ac:dyDescent="0.25">
      <c r="A25" s="55" t="s">
        <v>21</v>
      </c>
      <c r="B25" s="55"/>
      <c r="C25" s="18">
        <v>470165</v>
      </c>
      <c r="D25" s="18">
        <v>471786</v>
      </c>
      <c r="E25" s="19">
        <f>IF(C25="","",SUM(D25-C25))</f>
        <v>1621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5" t="s">
        <v>24</v>
      </c>
      <c r="B26" s="55"/>
      <c r="C26" s="20">
        <v>7789</v>
      </c>
      <c r="D26" s="21"/>
      <c r="E26" s="20">
        <f>IF(C26="","",SUM(C26/E25))</f>
        <v>4.80505860579889</v>
      </c>
      <c r="F26" s="1"/>
      <c r="G26" s="11" t="s">
        <v>25</v>
      </c>
      <c r="H26" s="12">
        <v>7789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5" t="s">
        <v>26</v>
      </c>
      <c r="B27" s="55"/>
      <c r="C27" s="20">
        <v>9616</v>
      </c>
      <c r="D27" s="21"/>
      <c r="E27" s="22">
        <f>SUM(C27/E22)</f>
        <v>3.6384274849597033E-2</v>
      </c>
      <c r="F27" s="1"/>
      <c r="G27" s="11" t="s">
        <v>27</v>
      </c>
      <c r="H27" s="12">
        <v>1827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36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7" t="s">
        <v>28</v>
      </c>
      <c r="B29" s="58"/>
      <c r="C29" s="59"/>
      <c r="D29" s="1"/>
      <c r="E29" s="1"/>
      <c r="F29" s="1"/>
      <c r="G29" s="11" t="s">
        <v>37</v>
      </c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50"/>
      <c r="B30" s="51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50"/>
      <c r="B31" s="51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50"/>
      <c r="B32" s="51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50"/>
      <c r="B33" s="51"/>
      <c r="C33" s="12"/>
      <c r="D33" s="1"/>
      <c r="E33" s="1"/>
      <c r="F33" s="1"/>
      <c r="G33" s="16" t="s">
        <v>16</v>
      </c>
      <c r="H33" s="17" t="str">
        <f>IF(H22="","",SUM(H26:H32))</f>
        <v/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2" t="s">
        <v>16</v>
      </c>
      <c r="B34" s="53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4" t="s">
        <v>29</v>
      </c>
      <c r="B36" s="54"/>
      <c r="C36" s="15" t="e">
        <f>SUM(H36+C34)</f>
        <v>#VALUE!</v>
      </c>
      <c r="D36" s="1"/>
      <c r="E36" s="1"/>
      <c r="F36" s="1"/>
      <c r="G36" s="26" t="s">
        <v>30</v>
      </c>
      <c r="H36" s="15" t="str">
        <f>IF(H33="","",SUM(H22-H33))</f>
        <v/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6"/>
      <c r="B38" s="56"/>
      <c r="C38" s="1"/>
      <c r="D38" s="1"/>
      <c r="E38" s="1"/>
      <c r="F38" s="1"/>
      <c r="G38" s="1"/>
      <c r="H38" s="1"/>
      <c r="I38" s="1"/>
      <c r="J38" s="1"/>
      <c r="K38" s="49" t="s">
        <v>31</v>
      </c>
      <c r="L38" s="49"/>
      <c r="M38" s="1"/>
      <c r="N38" s="1"/>
      <c r="O38" s="1"/>
      <c r="P38" s="1"/>
      <c r="Q38" s="1"/>
      <c r="R38" s="1"/>
    </row>
    <row r="39" spans="1:18" x14ac:dyDescent="0.25">
      <c r="A39" s="49" t="s">
        <v>32</v>
      </c>
      <c r="B39" s="49"/>
      <c r="C39" s="1"/>
      <c r="D39" s="1"/>
      <c r="E39" s="1"/>
      <c r="F39" s="1"/>
      <c r="G39" s="1"/>
      <c r="H39" s="1"/>
      <c r="I39" s="1"/>
      <c r="J39" s="1"/>
      <c r="K39" s="49" t="s">
        <v>33</v>
      </c>
      <c r="L39" s="4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ANAMAK</cp:lastModifiedBy>
  <cp:lastPrinted>2025-04-14T06:12:38Z</cp:lastPrinted>
  <dcterms:created xsi:type="dcterms:W3CDTF">2022-08-24T05:29:34Z</dcterms:created>
  <dcterms:modified xsi:type="dcterms:W3CDTF">2025-04-14T06:13:06Z</dcterms:modified>
</cp:coreProperties>
</file>